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Phụ Lục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W17" i="4" l="1"/>
  <c r="V17" i="4"/>
  <c r="U17" i="4"/>
  <c r="S17" i="4"/>
  <c r="R17" i="4"/>
  <c r="Q17" i="4"/>
  <c r="P17" i="4"/>
  <c r="O17" i="4"/>
  <c r="N17" i="4"/>
  <c r="M17" i="4"/>
  <c r="G17" i="4"/>
  <c r="F17" i="4"/>
  <c r="D17" i="4"/>
  <c r="Y16" i="4"/>
  <c r="Y17" i="4" s="1"/>
  <c r="E15" i="4"/>
  <c r="E17" i="4" s="1"/>
  <c r="D15" i="4"/>
  <c r="X10" i="4"/>
  <c r="L9" i="4"/>
  <c r="L17" i="4" s="1"/>
  <c r="K9" i="4"/>
  <c r="K17" i="4" s="1"/>
  <c r="J9" i="4"/>
  <c r="J17" i="4" s="1"/>
  <c r="I9" i="4"/>
  <c r="H9" i="4"/>
  <c r="X8" i="4"/>
  <c r="T8" i="4"/>
  <c r="T17" i="4" s="1"/>
  <c r="I8" i="4"/>
  <c r="I17" i="4" s="1"/>
  <c r="H8" i="4"/>
  <c r="H17" i="4" s="1"/>
  <c r="X17" i="4" l="1"/>
</calcChain>
</file>

<file path=xl/comments1.xml><?xml version="1.0" encoding="utf-8"?>
<comments xmlns="http://schemas.openxmlformats.org/spreadsheetml/2006/main">
  <authors>
    <author>Author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212,530ha xuống giống
124,598 ha chờ thu hoạch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tôm</t>
        </r>
      </text>
    </comment>
  </commentList>
</comments>
</file>

<file path=xl/sharedStrings.xml><?xml version="1.0" encoding="utf-8"?>
<sst xmlns="http://schemas.openxmlformats.org/spreadsheetml/2006/main" count="55" uniqueCount="46">
  <si>
    <t>TT</t>
  </si>
  <si>
    <t>Tỉnh</t>
  </si>
  <si>
    <t>Số
Công Văn</t>
  </si>
  <si>
    <t>Tình hình sản xuất</t>
  </si>
  <si>
    <t>Thiệt hại về lúa (ha)</t>
  </si>
  <si>
    <t>Thiệt hại về hoa màu (ha)</t>
  </si>
  <si>
    <t>Thiệt hại về cây ăn quả và khác (ha)</t>
  </si>
  <si>
    <t>Thiệt hại về 
thủy sản (ha)</t>
  </si>
  <si>
    <t>Diện tích có nguy cơ bị thiệt hại</t>
  </si>
  <si>
    <t>Số hộ dân bị ảnh hưởng</t>
  </si>
  <si>
    <t>Ước giá trị thiệt hại
(triệu đồng)</t>
  </si>
  <si>
    <t xml:space="preserve">Diện tích lúa xuống giống
(ha)
</t>
  </si>
  <si>
    <t xml:space="preserve">Hoa màu
(ha)
</t>
  </si>
  <si>
    <t xml:space="preserve">Cây ăn quả , khác (ha)
</t>
  </si>
  <si>
    <t xml:space="preserve">Thủy sản
(ha)
</t>
  </si>
  <si>
    <t>Trên
 70%</t>
  </si>
  <si>
    <t>Từ 
30-70%</t>
  </si>
  <si>
    <t>Dưới
 30%</t>
  </si>
  <si>
    <t>Trên 
70%</t>
  </si>
  <si>
    <t xml:space="preserve">Lúa
(ha)
</t>
  </si>
  <si>
    <t>Cây ăn quả , khác(ha)</t>
  </si>
  <si>
    <t>Thủy sản
(ha)</t>
  </si>
  <si>
    <t>Long An</t>
  </si>
  <si>
    <t>550/BC - SNN
(03/03/2016)</t>
  </si>
  <si>
    <t>Tiền Giang</t>
  </si>
  <si>
    <t>…./SNN&amp;PTNT-BVTV
(08/03/2016)</t>
  </si>
  <si>
    <t>Bến Tre</t>
  </si>
  <si>
    <t>14/BC-PCTT
10/03/2016</t>
  </si>
  <si>
    <t>Trà Vinh</t>
  </si>
  <si>
    <t>Ghi nhận báo cáo của Sở NN&amp;PTNT đến 08/03/2016(file mềm)</t>
  </si>
  <si>
    <t>Sóc Trăng</t>
  </si>
  <si>
    <t>319/SNN-CCTTBVTV
(03/03/2016)</t>
  </si>
  <si>
    <t>Bạc Liêu</t>
  </si>
  <si>
    <t>13/KH-PCTT
(02/03/2016)</t>
  </si>
  <si>
    <t>Cà Mau</t>
  </si>
  <si>
    <t>366/SNN
(03/03/2016)</t>
  </si>
  <si>
    <t>Kiên Giang</t>
  </si>
  <si>
    <t>-</t>
  </si>
  <si>
    <t>Cần Thơ</t>
  </si>
  <si>
    <t>80/PCTT-TKCN
(19/02/2016)</t>
  </si>
  <si>
    <t>Hậu Giang</t>
  </si>
  <si>
    <t>21/BC-PCTT
(10/3/2016)</t>
  </si>
  <si>
    <t xml:space="preserve">Ghi chú: </t>
  </si>
  <si>
    <t>BAN CHỈ ĐẠO TRUNG ƯƠNG VỀ PHÒNG CHỐNG THIÊN TAI</t>
  </si>
  <si>
    <t>VĂN PHÒNG THƯỜNG TRỰC</t>
  </si>
  <si>
    <r>
      <t xml:space="preserve">PHỤ LỤC: BẢNG TỔNG HỢP TÌNH HÌNH THIÊN TAI DO HẠN - MẶN Ở CÁC TỈNH ĐỒNG BẰNG SÔNG CỬU LONG
</t>
    </r>
    <r>
      <rPr>
        <i/>
        <sz val="14"/>
        <color theme="1"/>
        <rFont val="Times New Roman"/>
        <family val="1"/>
      </rPr>
      <t>(Số liệu tổng hợp tính đến ngày 12/03/2016)
(Đính kèm Báo cáo số       / TWPCTT-VP ngày 13/03/2016)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</si>
</sst>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vertical="center"/>
    </xf>
    <xf numFmtId="166" fontId="9" fillId="0" borderId="2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/>
    </xf>
    <xf numFmtId="0" fontId="9" fillId="0" borderId="0" xfId="0" applyFont="1" applyFill="1"/>
    <xf numFmtId="4" fontId="9" fillId="0" borderId="2" xfId="1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65" fontId="10" fillId="0" borderId="2" xfId="1" applyNumberFormat="1" applyFont="1" applyBorder="1" applyAlignment="1">
      <alignment vertical="center"/>
    </xf>
    <xf numFmtId="166" fontId="10" fillId="0" borderId="2" xfId="1" applyNumberFormat="1" applyFont="1" applyBorder="1" applyAlignment="1">
      <alignment vertical="center"/>
    </xf>
    <xf numFmtId="0" fontId="11" fillId="0" borderId="0" xfId="0" applyFont="1"/>
    <xf numFmtId="166" fontId="3" fillId="0" borderId="0" xfId="0" applyNumberFormat="1" applyFont="1"/>
    <xf numFmtId="165" fontId="3" fillId="0" borderId="0" xfId="0" applyNumberFormat="1" applyFont="1"/>
    <xf numFmtId="3" fontId="3" fillId="0" borderId="0" xfId="0" applyNumberFormat="1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1"/>
  <sheetViews>
    <sheetView tabSelected="1" zoomScale="70" zoomScaleNormal="70" workbookViewId="0">
      <selection activeCell="A3" sqref="A3:Y4"/>
    </sheetView>
  </sheetViews>
  <sheetFormatPr defaultRowHeight="18.75" x14ac:dyDescent="0.3"/>
  <cols>
    <col min="1" max="1" width="5.140625" style="1" customWidth="1"/>
    <col min="2" max="2" width="11.7109375" style="1" customWidth="1"/>
    <col min="3" max="3" width="24.42578125" style="1" customWidth="1"/>
    <col min="4" max="4" width="11.5703125" style="1" customWidth="1"/>
    <col min="5" max="5" width="10" style="1" customWidth="1"/>
    <col min="6" max="6" width="9.85546875" style="1" customWidth="1"/>
    <col min="7" max="7" width="10.42578125" style="1" customWidth="1"/>
    <col min="8" max="11" width="9.7109375" style="1" customWidth="1"/>
    <col min="12" max="12" width="9.85546875" style="1" customWidth="1"/>
    <col min="13" max="13" width="9.28515625" style="1" customWidth="1"/>
    <col min="14" max="14" width="9.7109375" style="1" customWidth="1"/>
    <col min="15" max="15" width="10.7109375" style="1" customWidth="1"/>
    <col min="16" max="16" width="13.7109375" style="1" customWidth="1"/>
    <col min="17" max="17" width="13.28515625" style="1" customWidth="1"/>
    <col min="18" max="18" width="12.7109375" style="1" customWidth="1"/>
    <col min="19" max="19" width="9.42578125" style="1" customWidth="1"/>
    <col min="20" max="20" width="9.85546875" style="1" customWidth="1"/>
    <col min="21" max="21" width="8.7109375" style="1" customWidth="1"/>
    <col min="22" max="22" width="10.28515625" style="1" customWidth="1"/>
    <col min="23" max="23" width="8.7109375" style="1" customWidth="1"/>
    <col min="24" max="24" width="10.5703125" style="1" customWidth="1"/>
    <col min="25" max="25" width="10.85546875" style="1" customWidth="1"/>
    <col min="26" max="26" width="12.42578125" style="1" customWidth="1"/>
    <col min="27" max="28" width="9.7109375" style="1" customWidth="1"/>
    <col min="29" max="29" width="11" style="1" customWidth="1"/>
    <col min="30" max="35" width="11.7109375" style="1" customWidth="1"/>
    <col min="36" max="38" width="15.7109375" style="1" customWidth="1"/>
    <col min="39" max="16384" width="9.140625" style="1"/>
  </cols>
  <sheetData>
    <row r="1" spans="1:30" x14ac:dyDescent="0.3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30" ht="21" customHeight="1" x14ac:dyDescent="0.3">
      <c r="A2" s="22" t="s">
        <v>44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"/>
      <c r="AA2" s="2"/>
      <c r="AB2" s="2"/>
      <c r="AC2" s="2"/>
    </row>
    <row r="3" spans="1:30" ht="44.25" customHeight="1" x14ac:dyDescent="0.3">
      <c r="A3" s="23" t="s">
        <v>45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"/>
      <c r="AA3" s="2"/>
      <c r="AB3" s="2"/>
      <c r="AC3" s="2"/>
    </row>
    <row r="4" spans="1:30" ht="39.75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"/>
      <c r="AA4" s="2"/>
      <c r="AB4" s="2"/>
      <c r="AC4" s="2"/>
    </row>
    <row r="5" spans="1:30" s="3" customFormat="1" ht="30" customHeight="1" x14ac:dyDescent="0.3">
      <c r="A5" s="25" t="s">
        <v>0</v>
      </c>
      <c r="B5" s="25" t="s">
        <v>1</v>
      </c>
      <c r="C5" s="26" t="s">
        <v>2</v>
      </c>
      <c r="D5" s="25" t="s">
        <v>3</v>
      </c>
      <c r="E5" s="25"/>
      <c r="F5" s="25"/>
      <c r="G5" s="25"/>
      <c r="H5" s="25" t="s">
        <v>4</v>
      </c>
      <c r="I5" s="25"/>
      <c r="J5" s="25"/>
      <c r="K5" s="25" t="s">
        <v>5</v>
      </c>
      <c r="L5" s="25"/>
      <c r="M5" s="25"/>
      <c r="N5" s="25" t="s">
        <v>6</v>
      </c>
      <c r="O5" s="25"/>
      <c r="P5" s="25"/>
      <c r="Q5" s="26" t="s">
        <v>7</v>
      </c>
      <c r="R5" s="25"/>
      <c r="S5" s="25"/>
      <c r="T5" s="26" t="s">
        <v>8</v>
      </c>
      <c r="U5" s="26"/>
      <c r="V5" s="26"/>
      <c r="W5" s="26"/>
      <c r="X5" s="26" t="s">
        <v>9</v>
      </c>
      <c r="Y5" s="27" t="s">
        <v>10</v>
      </c>
    </row>
    <row r="6" spans="1:30" s="3" customFormat="1" ht="60.75" customHeight="1" x14ac:dyDescent="0.3">
      <c r="A6" s="25"/>
      <c r="B6" s="25"/>
      <c r="C6" s="25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16</v>
      </c>
      <c r="M6" s="4" t="s">
        <v>17</v>
      </c>
      <c r="N6" s="4" t="s">
        <v>15</v>
      </c>
      <c r="O6" s="4" t="s">
        <v>16</v>
      </c>
      <c r="P6" s="4" t="s">
        <v>17</v>
      </c>
      <c r="Q6" s="4" t="s">
        <v>15</v>
      </c>
      <c r="R6" s="4" t="s">
        <v>16</v>
      </c>
      <c r="S6" s="4" t="s">
        <v>17</v>
      </c>
      <c r="T6" s="4" t="s">
        <v>19</v>
      </c>
      <c r="U6" s="4" t="s">
        <v>12</v>
      </c>
      <c r="V6" s="4" t="s">
        <v>20</v>
      </c>
      <c r="W6" s="4" t="s">
        <v>21</v>
      </c>
      <c r="X6" s="26"/>
      <c r="Y6" s="28"/>
    </row>
    <row r="7" spans="1:30" s="3" customFormat="1" ht="39.950000000000003" customHeight="1" x14ac:dyDescent="0.3">
      <c r="A7" s="5">
        <v>1</v>
      </c>
      <c r="B7" s="6" t="s">
        <v>22</v>
      </c>
      <c r="C7" s="7" t="s">
        <v>23</v>
      </c>
      <c r="D7" s="8">
        <v>234851</v>
      </c>
      <c r="E7" s="9"/>
      <c r="F7" s="9"/>
      <c r="G7" s="9"/>
      <c r="H7" s="10">
        <v>2161</v>
      </c>
      <c r="I7" s="8">
        <v>6490</v>
      </c>
      <c r="J7" s="9"/>
      <c r="K7" s="9"/>
      <c r="L7" s="9"/>
      <c r="M7" s="9"/>
      <c r="N7" s="9"/>
      <c r="O7" s="9"/>
      <c r="P7" s="9"/>
      <c r="Q7" s="9"/>
      <c r="R7" s="9"/>
      <c r="S7" s="9"/>
      <c r="T7" s="8">
        <v>15131</v>
      </c>
      <c r="U7" s="9"/>
      <c r="V7" s="9"/>
      <c r="W7" s="9"/>
      <c r="X7" s="9"/>
      <c r="Y7" s="8">
        <v>10812</v>
      </c>
      <c r="AD7" s="11"/>
    </row>
    <row r="8" spans="1:30" s="3" customFormat="1" ht="45.75" customHeight="1" x14ac:dyDescent="0.3">
      <c r="A8" s="5">
        <v>2</v>
      </c>
      <c r="B8" s="6" t="s">
        <v>24</v>
      </c>
      <c r="C8" s="7" t="s">
        <v>25</v>
      </c>
      <c r="D8" s="8">
        <v>74134</v>
      </c>
      <c r="E8" s="9"/>
      <c r="F8" s="9"/>
      <c r="G8" s="9"/>
      <c r="H8" s="10">
        <f>945+1106</f>
        <v>2051</v>
      </c>
      <c r="I8" s="8">
        <f>3331+892</f>
        <v>4223</v>
      </c>
      <c r="J8" s="8">
        <v>7000</v>
      </c>
      <c r="K8" s="9"/>
      <c r="L8" s="9"/>
      <c r="M8" s="9"/>
      <c r="N8" s="9"/>
      <c r="O8" s="8">
        <v>140</v>
      </c>
      <c r="P8" s="9"/>
      <c r="Q8" s="9"/>
      <c r="R8" s="9"/>
      <c r="S8" s="9"/>
      <c r="T8" s="8">
        <f>3471+7000</f>
        <v>10471</v>
      </c>
      <c r="U8" s="9"/>
      <c r="V8" s="9"/>
      <c r="W8" s="9"/>
      <c r="X8" s="8">
        <f>6995+28549</f>
        <v>35544</v>
      </c>
      <c r="Y8" s="8">
        <v>184250</v>
      </c>
      <c r="AD8" s="11"/>
    </row>
    <row r="9" spans="1:30" s="3" customFormat="1" ht="51" customHeight="1" x14ac:dyDescent="0.3">
      <c r="A9" s="5">
        <v>3</v>
      </c>
      <c r="B9" s="6" t="s">
        <v>26</v>
      </c>
      <c r="C9" s="7" t="s">
        <v>27</v>
      </c>
      <c r="D9" s="8">
        <v>19774</v>
      </c>
      <c r="E9" s="9"/>
      <c r="F9" s="9"/>
      <c r="G9" s="9"/>
      <c r="H9" s="10">
        <f>2224+13977</f>
        <v>16201</v>
      </c>
      <c r="I9" s="10">
        <f>1768+684+361+186</f>
        <v>2999</v>
      </c>
      <c r="J9" s="8">
        <f>339+2</f>
        <v>341</v>
      </c>
      <c r="K9" s="8">
        <f>56+2500</f>
        <v>2556</v>
      </c>
      <c r="L9" s="8">
        <f>442+5+4500+6000</f>
        <v>10947</v>
      </c>
      <c r="M9" s="9"/>
      <c r="N9" s="8">
        <v>5</v>
      </c>
      <c r="O9" s="8">
        <v>256</v>
      </c>
      <c r="P9" s="8">
        <v>5500</v>
      </c>
      <c r="Q9" s="8">
        <v>450</v>
      </c>
      <c r="R9" s="8">
        <v>25</v>
      </c>
      <c r="S9" s="8"/>
      <c r="T9" s="9">
        <v>1490</v>
      </c>
      <c r="U9" s="9"/>
      <c r="V9" s="9"/>
      <c r="W9" s="9"/>
      <c r="X9" s="8">
        <v>88208</v>
      </c>
      <c r="Y9" s="9"/>
      <c r="AD9" s="11"/>
    </row>
    <row r="10" spans="1:30" s="3" customFormat="1" ht="48" customHeight="1" x14ac:dyDescent="0.3">
      <c r="A10" s="5">
        <v>4</v>
      </c>
      <c r="B10" s="6" t="s">
        <v>28</v>
      </c>
      <c r="C10" s="7" t="s">
        <v>29</v>
      </c>
      <c r="D10" s="8">
        <v>67430</v>
      </c>
      <c r="E10" s="9"/>
      <c r="F10" s="9"/>
      <c r="G10" s="9"/>
      <c r="H10" s="10">
        <v>2938</v>
      </c>
      <c r="I10" s="8">
        <v>2116</v>
      </c>
      <c r="J10" s="8">
        <v>7290</v>
      </c>
      <c r="K10" s="9"/>
      <c r="L10" s="9"/>
      <c r="M10" s="9"/>
      <c r="N10" s="9"/>
      <c r="O10" s="9"/>
      <c r="P10" s="9"/>
      <c r="Q10" s="9">
        <v>596.29999999999995</v>
      </c>
      <c r="R10" s="9"/>
      <c r="S10" s="9"/>
      <c r="T10" s="8">
        <v>23690</v>
      </c>
      <c r="U10" s="9"/>
      <c r="V10" s="9"/>
      <c r="W10" s="9"/>
      <c r="X10" s="8">
        <f>96283+19370</f>
        <v>115653</v>
      </c>
      <c r="Y10" s="8">
        <v>4913</v>
      </c>
      <c r="AD10" s="11"/>
    </row>
    <row r="11" spans="1:30" s="3" customFormat="1" ht="39.950000000000003" customHeight="1" x14ac:dyDescent="0.3">
      <c r="A11" s="5">
        <v>5</v>
      </c>
      <c r="B11" s="6" t="s">
        <v>30</v>
      </c>
      <c r="C11" s="7" t="s">
        <v>31</v>
      </c>
      <c r="D11" s="8"/>
      <c r="E11" s="9"/>
      <c r="F11" s="9"/>
      <c r="G11" s="9"/>
      <c r="H11" s="10">
        <v>4669</v>
      </c>
      <c r="I11" s="8">
        <v>4736</v>
      </c>
      <c r="J11" s="8">
        <v>100</v>
      </c>
      <c r="K11" s="9"/>
      <c r="L11" s="9"/>
      <c r="M11" s="9"/>
      <c r="N11" s="9"/>
      <c r="O11" s="9"/>
      <c r="P11" s="9"/>
      <c r="Q11" s="9"/>
      <c r="R11" s="9"/>
      <c r="S11" s="9"/>
      <c r="T11" s="8">
        <v>25000</v>
      </c>
      <c r="U11" s="9"/>
      <c r="V11" s="9"/>
      <c r="W11" s="9"/>
      <c r="X11" s="9"/>
      <c r="Y11" s="8">
        <v>14075</v>
      </c>
      <c r="AD11" s="11"/>
    </row>
    <row r="12" spans="1:30" s="3" customFormat="1" ht="39.950000000000003" customHeight="1" x14ac:dyDescent="0.3">
      <c r="A12" s="5">
        <v>6</v>
      </c>
      <c r="B12" s="6" t="s">
        <v>32</v>
      </c>
      <c r="C12" s="7" t="s">
        <v>33</v>
      </c>
      <c r="D12" s="8">
        <v>54991</v>
      </c>
      <c r="E12" s="9"/>
      <c r="F12" s="9"/>
      <c r="G12" s="8">
        <v>130922</v>
      </c>
      <c r="H12" s="10">
        <v>6814</v>
      </c>
      <c r="I12" s="8">
        <v>4642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8">
        <v>17327</v>
      </c>
      <c r="U12" s="9"/>
      <c r="V12" s="9"/>
      <c r="W12" s="8">
        <v>12000</v>
      </c>
      <c r="X12" s="9"/>
      <c r="Y12" s="8">
        <v>18270</v>
      </c>
      <c r="AD12" s="11"/>
    </row>
    <row r="13" spans="1:30" s="3" customFormat="1" ht="39.950000000000003" customHeight="1" x14ac:dyDescent="0.3">
      <c r="A13" s="5">
        <v>7</v>
      </c>
      <c r="B13" s="6" t="s">
        <v>34</v>
      </c>
      <c r="C13" s="7" t="s">
        <v>35</v>
      </c>
      <c r="D13" s="9"/>
      <c r="E13" s="9"/>
      <c r="F13" s="9"/>
      <c r="G13" s="9"/>
      <c r="H13" s="10">
        <v>30474</v>
      </c>
      <c r="I13" s="8">
        <v>17101</v>
      </c>
      <c r="J13" s="8">
        <v>1768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8">
        <v>78049</v>
      </c>
      <c r="AD13" s="11"/>
    </row>
    <row r="14" spans="1:30" s="3" customFormat="1" ht="39.950000000000003" customHeight="1" x14ac:dyDescent="0.3">
      <c r="A14" s="5">
        <v>8</v>
      </c>
      <c r="B14" s="6" t="s">
        <v>36</v>
      </c>
      <c r="C14" s="5" t="s">
        <v>37</v>
      </c>
      <c r="D14" s="8">
        <v>360887</v>
      </c>
      <c r="E14" s="9"/>
      <c r="F14" s="9"/>
      <c r="G14" s="8">
        <v>77179</v>
      </c>
      <c r="H14" s="12">
        <v>34093.08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AD14" s="11"/>
    </row>
    <row r="15" spans="1:30" s="3" customFormat="1" ht="39.950000000000003" customHeight="1" x14ac:dyDescent="0.3">
      <c r="A15" s="5">
        <v>9</v>
      </c>
      <c r="B15" s="6" t="s">
        <v>38</v>
      </c>
      <c r="C15" s="7" t="s">
        <v>39</v>
      </c>
      <c r="D15" s="8">
        <f>86728-16934</f>
        <v>69794</v>
      </c>
      <c r="E15" s="8">
        <f>2443+244+426+954</f>
        <v>4067</v>
      </c>
      <c r="F15" s="8">
        <v>14951</v>
      </c>
      <c r="G15" s="8">
        <v>1817</v>
      </c>
      <c r="H15" s="1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8">
        <v>34000</v>
      </c>
      <c r="U15" s="9"/>
      <c r="V15" s="9"/>
      <c r="W15" s="9"/>
      <c r="X15" s="9"/>
      <c r="Y15" s="9"/>
      <c r="AD15" s="11"/>
    </row>
    <row r="16" spans="1:30" s="3" customFormat="1" ht="39.950000000000003" customHeight="1" x14ac:dyDescent="0.3">
      <c r="A16" s="5">
        <v>10</v>
      </c>
      <c r="B16" s="6" t="s">
        <v>40</v>
      </c>
      <c r="C16" s="7" t="s">
        <v>41</v>
      </c>
      <c r="D16" s="8">
        <v>77890</v>
      </c>
      <c r="E16" s="8">
        <v>15357</v>
      </c>
      <c r="F16" s="8">
        <v>34589</v>
      </c>
      <c r="G16" s="9"/>
      <c r="I16" s="10">
        <v>1203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v>40000</v>
      </c>
      <c r="U16" s="9"/>
      <c r="V16" s="9"/>
      <c r="W16" s="9"/>
      <c r="X16" s="8">
        <v>7900</v>
      </c>
      <c r="Y16" s="8">
        <f>18135225000/10^6</f>
        <v>18135.224999999999</v>
      </c>
      <c r="AD16" s="11"/>
    </row>
    <row r="17" spans="1:30" ht="20.100000000000001" customHeight="1" x14ac:dyDescent="0.3">
      <c r="A17" s="13"/>
      <c r="B17" s="29"/>
      <c r="C17" s="30"/>
      <c r="D17" s="14">
        <f>SUM(D7:D16)</f>
        <v>959751</v>
      </c>
      <c r="E17" s="14">
        <f>SUM(E15:E16)</f>
        <v>19424</v>
      </c>
      <c r="F17" s="14">
        <f>SUM(F7:F16)</f>
        <v>49540</v>
      </c>
      <c r="G17" s="14">
        <f>SUM(G7:G16)</f>
        <v>209918</v>
      </c>
      <c r="H17" s="14">
        <f t="shared" ref="H17:Y17" si="0">SUM(H7:H16)</f>
        <v>99401.08</v>
      </c>
      <c r="I17" s="14">
        <f>SUM(I7:I16)</f>
        <v>43510</v>
      </c>
      <c r="J17" s="14">
        <f t="shared" si="0"/>
        <v>16499</v>
      </c>
      <c r="K17" s="14">
        <f t="shared" si="0"/>
        <v>2556</v>
      </c>
      <c r="L17" s="14">
        <f t="shared" si="0"/>
        <v>10947</v>
      </c>
      <c r="M17" s="15">
        <f t="shared" si="0"/>
        <v>0</v>
      </c>
      <c r="N17" s="15">
        <f t="shared" si="0"/>
        <v>5</v>
      </c>
      <c r="O17" s="14">
        <f t="shared" si="0"/>
        <v>396</v>
      </c>
      <c r="P17" s="14">
        <f t="shared" si="0"/>
        <v>5500</v>
      </c>
      <c r="Q17" s="14">
        <f t="shared" si="0"/>
        <v>1046.3</v>
      </c>
      <c r="R17" s="14">
        <f t="shared" si="0"/>
        <v>25</v>
      </c>
      <c r="S17" s="14">
        <f t="shared" si="0"/>
        <v>0</v>
      </c>
      <c r="T17" s="14">
        <f t="shared" si="0"/>
        <v>167109</v>
      </c>
      <c r="U17" s="15">
        <f t="shared" si="0"/>
        <v>0</v>
      </c>
      <c r="V17" s="15">
        <f t="shared" si="0"/>
        <v>0</v>
      </c>
      <c r="W17" s="14">
        <f t="shared" si="0"/>
        <v>12000</v>
      </c>
      <c r="X17" s="14">
        <f t="shared" si="0"/>
        <v>247305</v>
      </c>
      <c r="Y17" s="14">
        <f t="shared" si="0"/>
        <v>328504.22499999998</v>
      </c>
      <c r="AD17" s="16"/>
    </row>
    <row r="18" spans="1:30" ht="30" customHeight="1" x14ac:dyDescent="0.3"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30" customHeight="1" x14ac:dyDescent="0.3">
      <c r="A19" s="20" t="s">
        <v>42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16"/>
      <c r="AA19" s="16"/>
      <c r="AB19" s="16"/>
      <c r="AC19" s="16"/>
      <c r="AD19" s="16"/>
    </row>
    <row r="20" spans="1:30" ht="30" customHeight="1" x14ac:dyDescent="0.3">
      <c r="P20" s="17"/>
      <c r="R20" s="18"/>
    </row>
    <row r="21" spans="1:30" ht="30" customHeight="1" x14ac:dyDescent="0.3">
      <c r="H21" s="19"/>
    </row>
  </sheetData>
  <mergeCells count="16">
    <mergeCell ref="A19:Y19"/>
    <mergeCell ref="A1:Y1"/>
    <mergeCell ref="A2:Y2"/>
    <mergeCell ref="A3:Y4"/>
    <mergeCell ref="A5:A6"/>
    <mergeCell ref="B5:B6"/>
    <mergeCell ref="C5:C6"/>
    <mergeCell ref="D5:G5"/>
    <mergeCell ref="H5:J5"/>
    <mergeCell ref="K5:M5"/>
    <mergeCell ref="N5:P5"/>
    <mergeCell ref="Q5:S5"/>
    <mergeCell ref="T5:W5"/>
    <mergeCell ref="X5:X6"/>
    <mergeCell ref="Y5:Y6"/>
    <mergeCell ref="B17:C1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Phụ Lục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CCFSC</dc:creator>
  <cp:lastModifiedBy>CCFSC</cp:lastModifiedBy>
  <dcterms:created xsi:type="dcterms:W3CDTF">2016-03-12T11:51:51Z</dcterms:created>
  <dcterms:modified xsi:type="dcterms:W3CDTF">2016-03-13T01:13:36Z</dcterms:modified>
</cp:coreProperties>
</file>